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Vm-w-zasoby-02\dpr$\FEP 2021-2027\5. OCENA PROJEKTÓW\02.09._2025\!dokumenty wspólne\5 - info o wyniku postępowania\"/>
    </mc:Choice>
  </mc:AlternateContent>
  <xr:revisionPtr revIDLastSave="0" documentId="8_{655DC956-5964-46C1-8751-F8248D7F4EA4}" xr6:coauthVersionLast="36" xr6:coauthVersionMax="36" xr10:uidLastSave="{00000000-0000-0000-0000-000000000000}"/>
  <bookViews>
    <workbookView xWindow="0" yWindow="0" windowWidth="23040" windowHeight="8628" xr2:uid="{BDD41108-400C-4642-8FB2-07B132C14C41}"/>
  </bookViews>
  <sheets>
    <sheet name="wszystkie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3" i="1" l="1"/>
  <c r="H32" i="1" l="1"/>
  <c r="H24" i="1"/>
  <c r="H25" i="1"/>
  <c r="H26" i="1"/>
  <c r="H27" i="1"/>
  <c r="H28" i="1"/>
  <c r="H29" i="1"/>
  <c r="H30" i="1"/>
  <c r="H31" i="1"/>
  <c r="G33" i="1"/>
  <c r="F33" i="1"/>
  <c r="H33" i="1" l="1"/>
  <c r="B38" i="1"/>
  <c r="C38" i="1"/>
  <c r="D38" i="1"/>
  <c r="B40" i="1"/>
  <c r="C40" i="1"/>
  <c r="D40" i="1"/>
  <c r="F19" i="1" l="1"/>
  <c r="G19" i="1"/>
  <c r="H9" i="1" l="1"/>
  <c r="H15" i="1"/>
  <c r="H10" i="1"/>
  <c r="H13" i="1"/>
  <c r="H7" i="1"/>
  <c r="H8" i="1"/>
  <c r="H16" i="1"/>
  <c r="H17" i="1"/>
  <c r="H11" i="1"/>
  <c r="H14" i="1"/>
  <c r="H18" i="1"/>
  <c r="H12" i="1"/>
  <c r="H19" i="1" l="1"/>
</calcChain>
</file>

<file path=xl/sharedStrings.xml><?xml version="1.0" encoding="utf-8"?>
<sst xmlns="http://schemas.openxmlformats.org/spreadsheetml/2006/main" count="168" uniqueCount="107">
  <si>
    <t>Tytuł projektu</t>
  </si>
  <si>
    <t>Wnioskodawca</t>
  </si>
  <si>
    <t>Wynik oceny</t>
  </si>
  <si>
    <t>Numer wniosku</t>
  </si>
  <si>
    <t>L.p.</t>
  </si>
  <si>
    <t>Koszty kwalifikowalne
[zł]</t>
  </si>
  <si>
    <t>Gmina Czersk</t>
  </si>
  <si>
    <t>Powiat Bytowski</t>
  </si>
  <si>
    <t>Liczba punktów</t>
  </si>
  <si>
    <t>Numer naboru FEPM.02.09-IZ.00-001/25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</si>
  <si>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</si>
  <si>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</si>
  <si>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</si>
  <si>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</si>
  <si>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</si>
  <si>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</si>
  <si>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</si>
  <si>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</si>
  <si>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</si>
  <si>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</si>
  <si>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</si>
  <si>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</si>
  <si>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FEPM.02.09-IZ.00-0001/25</t>
  </si>
  <si>
    <t>Zachowanie równowagi ekologicznej poprzez budowę i rozbudowę błękitno-zielonej infrastruktury na terenie Obszaru Funkcjonalnego Strefa Przybrzeżna - budowa kanalizacji deszczowej, zatrzymanie wody w miejscu opadu poprzez budowę zbiornika retencyjnego oraz zmodernizowanie zielonej infrastruktury w miejscowości Łeba</t>
  </si>
  <si>
    <t>Gmina Miejska Łeba</t>
  </si>
  <si>
    <t>FEPM.02.09-IZ.00-0002/25</t>
  </si>
  <si>
    <t>Zakup specjalistycznego wyposażenia dla jednostki Ochotniczej Straży Pożarnej w Mikołajkach Pomorskich</t>
  </si>
  <si>
    <t>Gmina Mikołajki Pomorskie</t>
  </si>
  <si>
    <t>FEPM.02.09-IZ.00-0004/25</t>
  </si>
  <si>
    <t>Przystosowanie do zmian klimatu Gminy Czersk</t>
  </si>
  <si>
    <t>FEPM.02.09-IZ.00-0005/25</t>
  </si>
  <si>
    <t>Centrum Operacyjne Monitorowania i Reagowania (COMiR) w Gminie Kępice</t>
  </si>
  <si>
    <t>Gmina Kępice</t>
  </si>
  <si>
    <t>FEPM.02.09-IZ.00-0006/25</t>
  </si>
  <si>
    <t>Adaptacja do zmian klimatu przez budowę zbiorników retencyjnych i rozbudowę infrastruktury OSP na terenie gminy Dziemiany</t>
  </si>
  <si>
    <t>Gmina Dziemiany</t>
  </si>
  <si>
    <t>FEPM.02.09-IZ.00-0007/25</t>
  </si>
  <si>
    <t>Utworzenie miejskiego ogrodu deszczowego i zagospodarowanie wód opadowych na terenach przyszkolnych w Prabutach</t>
  </si>
  <si>
    <t>Miasto i Gmina Prabuty</t>
  </si>
  <si>
    <t>FEPM.02.09-IZ.00-0008/25</t>
  </si>
  <si>
    <t>Podniesienie bezpieczeństwa ludności poprzez utworzenie gminnego systemu ostrzegania wraz z doposażeniem służb ratowniczych w Gminie Nowa Karczma.</t>
  </si>
  <si>
    <t>Gmina Nowa Karczma</t>
  </si>
  <si>
    <t>FEPM.02.09-IZ.00-0009/25</t>
  </si>
  <si>
    <t>Zwiększenie zdolności operacyjnej służb ratowniczych poprzez wyposażenie ich w quady z wyciągarką i przyczepkę transportową, pozwalające na realizację działań trudnodostępnym terenie</t>
  </si>
  <si>
    <t>FEPM.02.09-IZ.00-0010/25</t>
  </si>
  <si>
    <t>Modernizacja systemu łączności w celu wczesnego ostrzegania, szybkiego reagowania oraz wzmacniania służb w przypadku wystąpienia zagrożeń naturalnych</t>
  </si>
  <si>
    <t>FEPM.02.09-IZ.00-0011/25</t>
  </si>
  <si>
    <t>Utworzenie zbiornika retencyjnego oraz zakup specjalistycznego wyposażenia ratowniczego na potrzeby gminy Skarszewy</t>
  </si>
  <si>
    <t>Gmina Skarszewy</t>
  </si>
  <si>
    <t>FEPM.02.09-IZ.00-0012/25</t>
  </si>
  <si>
    <t>Przystosowanie do zmian klimatu na terenie gminy Brusy</t>
  </si>
  <si>
    <t>Gmina Brusy</t>
  </si>
  <si>
    <t>FEPM.02.09-IZ.00-0013/25</t>
  </si>
  <si>
    <t>Zakup ciężkiego wozu strażackiego dla Ochotniczej Straży Pożarnej w Ocyplu</t>
  </si>
  <si>
    <t>Gmina Lubichowo</t>
  </si>
  <si>
    <t>FEPM.02.09-IZ.00-0014/25</t>
  </si>
  <si>
    <t>Adaptacja do zmian klimatu poprzez realizację inwestycji w zielono – błękitną infrastrukturę na terenie gminy Lipusz</t>
  </si>
  <si>
    <t>Gmina Lipusz</t>
  </si>
  <si>
    <t>FEPM.02.09-IZ.00-0015/25</t>
  </si>
  <si>
    <t>Przystosowanie do zmian klimatu poprzez renaturyzację obszarów od wód zależnych w miejscowości Tuchomie</t>
  </si>
  <si>
    <t>Gmina Tuchomie</t>
  </si>
  <si>
    <t>FEPM.02.09-IZ.00-0016/25</t>
  </si>
  <si>
    <t>Budowa stawu retencyjnego w miejscowości Zielin</t>
  </si>
  <si>
    <t>Gmina Trzebielino</t>
  </si>
  <si>
    <t>FEPM.02.09-IZ.00-0017/25</t>
  </si>
  <si>
    <t>Zakup specjalistycznego wyposażenia niezbędnego do prowadzenia akcji ratowniczych na terenie gmin Stężyca, Sulęczyno i Chmielno</t>
  </si>
  <si>
    <t>Gmina Stężyca</t>
  </si>
  <si>
    <t>FEPM.02.09-IZ.00-0019/25</t>
  </si>
  <si>
    <t>Bezpieczne Żuławy – wyposażenie żuławskich jednostek OSP w systemy ostrzegania oraz sprzęt specjalistyczny</t>
  </si>
  <si>
    <t>Gmina Nowy Dwór Gdański</t>
  </si>
  <si>
    <t>FEPM.02.09-IZ.00-0020/25</t>
  </si>
  <si>
    <t>Bezpieczniejsza Gmina – zakup specjalistycznego wyposażenia w celu zwalczania klęsk żywiołowych dla jednostek ratowniczych w Gminach Gniewino i Krokowa</t>
  </si>
  <si>
    <t>Gmina Gniewino</t>
  </si>
  <si>
    <t>FEPM.02.09-IZ.00-0021/25</t>
  </si>
  <si>
    <t>Doposażenie jednostek służb ochotniczych straży pożarnych należących do Krajowego Systemu Ratowniczo-Gaśniczego w sprzęt do prowadzenia akcji ratowniczych i usuwania skutków katastrof w powiecie bytowskim</t>
  </si>
  <si>
    <t>FEPM.02.09-IZ.00-0022/25</t>
  </si>
  <si>
    <t>Rozwój zielonej infrastruktury na terenie Gminy Główczyce poprzez utworzenie łąk kwietnych</t>
  </si>
  <si>
    <t>Gmina Główczyce</t>
  </si>
  <si>
    <t>FEPM.02.09-IZ.00-0023/25</t>
  </si>
  <si>
    <t>„Adaptacja do zmian klimatu przez zwiększenie pojemności zbiorników retencyjnych i zakup wyposażenia jednostek OSP na terenie gminy Karsin”</t>
  </si>
  <si>
    <t>Gmina Karsin</t>
  </si>
  <si>
    <t>FEPM.02.09-IZ.00-0025/25</t>
  </si>
  <si>
    <t>Budowa zbiorników retencyjnych w Partnerstwie Światowego Rezerwatu Biosfery Bory Tucholskie - Gmina Miejska Skórcz.</t>
  </si>
  <si>
    <t>Gmina Miejska Skórcz</t>
  </si>
  <si>
    <t xml:space="preserve">Działanie 2.9. Przystosowanie do zmian klimatu FEP 2021-2027  </t>
  </si>
  <si>
    <t>Łącznie przyznane dofinansowanie:</t>
  </si>
  <si>
    <t>Przyznane dofinansowanie - środki EFRR
[zł]</t>
  </si>
  <si>
    <t xml:space="preserve">Przyznane dofinansowanie - środki budżetu państwa
[zł]                                                                                                                                                   </t>
  </si>
  <si>
    <r>
      <rPr>
        <b/>
        <sz val="14"/>
        <color theme="1"/>
        <rFont val="Calibri"/>
        <family val="2"/>
        <charset val="238"/>
        <scheme val="minor"/>
      </rPr>
      <t>negatywny</t>
    </r>
    <r>
      <rPr>
        <sz val="14"/>
        <color theme="1"/>
        <rFont val="Calibri"/>
        <family val="2"/>
        <charset val="238"/>
        <scheme val="minor"/>
      </rPr>
      <t xml:space="preserve">
projekt nie uzyskał minimum punktowego na  ocenie strategicznej</t>
    </r>
  </si>
  <si>
    <t>FEPM.02.09-IZ.00-0026/25</t>
  </si>
  <si>
    <t>Zakup i montaż zbiorników deszczowych dla osób fizycznych na terenach gminy Miastko.</t>
  </si>
  <si>
    <t>Gmina Miastko</t>
  </si>
  <si>
    <t>Przyznane dofinansowanie - łącznie
[zł]</t>
  </si>
  <si>
    <r>
      <rPr>
        <b/>
        <sz val="14"/>
        <color theme="1"/>
        <rFont val="Calibri"/>
        <family val="2"/>
        <charset val="238"/>
        <scheme val="minor"/>
      </rPr>
      <t>negatywny</t>
    </r>
    <r>
      <rPr>
        <sz val="14"/>
        <color theme="1"/>
        <rFont val="Calibri"/>
        <family val="2"/>
        <charset val="238"/>
        <scheme val="minor"/>
      </rPr>
      <t xml:space="preserve">
projekt nie spełnił kryteriów na ocenie formalnej</t>
    </r>
  </si>
  <si>
    <r>
      <rPr>
        <b/>
        <sz val="14"/>
        <color theme="1"/>
        <rFont val="Calibri"/>
        <family val="2"/>
        <charset val="238"/>
        <scheme val="minor"/>
      </rPr>
      <t>negatywny</t>
    </r>
    <r>
      <rPr>
        <sz val="14"/>
        <color theme="1"/>
        <rFont val="Calibri"/>
        <family val="2"/>
        <charset val="238"/>
        <scheme val="minor"/>
      </rPr>
      <t xml:space="preserve">
projekt nie spełnił kryteriów na ocenie wykonalności i zgodności z zasadami horyzontalnymi</t>
    </r>
  </si>
  <si>
    <t>FEPM.02.09-IZ.00-0024/25</t>
  </si>
  <si>
    <t>Zielona gmina Linia</t>
  </si>
  <si>
    <t>Gmina Linia</t>
  </si>
  <si>
    <r>
      <t xml:space="preserve">2. Projekty ocenione pozytywnie - wybrane do dofinansowania - </t>
    </r>
    <r>
      <rPr>
        <sz val="18"/>
        <color theme="1"/>
        <rFont val="Calibri"/>
        <family val="2"/>
        <charset val="238"/>
        <scheme val="minor"/>
      </rPr>
      <t xml:space="preserve">projekty dotyczące systemów monitorowania, wczesnego ostrzegania i prognozowania wystąpienia zagrożeń naturalnych oraz wzmacniania służb ratowniczych </t>
    </r>
    <r>
      <rPr>
        <b/>
        <sz val="18"/>
        <color theme="1"/>
        <rFont val="Calibri"/>
        <family val="2"/>
        <charset val="238"/>
        <scheme val="minor"/>
      </rPr>
      <t>(realizujące typy projektu 7-8)</t>
    </r>
  </si>
  <si>
    <r>
      <t>1. Projekty ocenione pozytywnie - wybrane do dofinansowania -</t>
    </r>
    <r>
      <rPr>
        <sz val="18"/>
        <color theme="1"/>
        <rFont val="Calibri"/>
        <family val="2"/>
        <charset val="238"/>
        <scheme val="minor"/>
      </rPr>
      <t xml:space="preserve"> projekty dotyczące zagospodarowania wód opadowych i roztopowych wraz z błękitno-zieloną infrastrukturą, naturalną i małą retencją wodną</t>
    </r>
    <r>
      <rPr>
        <b/>
        <sz val="18"/>
        <color theme="1"/>
        <rFont val="Calibri"/>
        <family val="2"/>
        <charset val="238"/>
        <scheme val="minor"/>
      </rPr>
      <t xml:space="preserve"> (realizujące typy projektu 1-6)</t>
    </r>
  </si>
  <si>
    <t>3. Projekty ocenione negatywnie - niewybrane do dofinansowania</t>
  </si>
  <si>
    <t>x</t>
  </si>
  <si>
    <r>
      <rPr>
        <b/>
        <sz val="14"/>
        <color theme="1"/>
        <rFont val="Calibri"/>
        <family val="2"/>
        <charset val="238"/>
        <scheme val="minor"/>
      </rPr>
      <t>pozytywny</t>
    </r>
    <r>
      <rPr>
        <sz val="14"/>
        <color theme="1"/>
        <rFont val="Calibri"/>
        <family val="2"/>
        <charset val="238"/>
        <scheme val="minor"/>
      </rPr>
      <t xml:space="preserve">
 wybrany do dofinansowania uchwałą nr 1389/139/25 z dn. 20.11.2025. r.</t>
    </r>
  </si>
  <si>
    <t>Lista projektów po zakończeniu postępowania w sprawie wyboru projektów do dofinansowania</t>
  </si>
  <si>
    <t>Wnioskowane dofinansowanie - środki EFRR
[zł]</t>
  </si>
  <si>
    <t xml:space="preserve">Wnioskowane dofinansowanie - środki budżetu państwa
[zł]                                                                                                                                                   </t>
  </si>
  <si>
    <t>Wnioskwane dofinansowanie - łącznie
[zł]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</si>
</sst>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z_ł"/>
  </numFmts>
  <fonts count="1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0" fillId="0" borderId="0" xfId="0" applyAlignment="1"/>
    <xf numFmtId="0" fontId="3" fillId="0" borderId="0" xfId="0" applyFont="1" applyAlignment="1"/>
    <xf numFmtId="0" fontId="1" fillId="0" borderId="0" xfId="0" applyFont="1" applyAlignment="1">
      <alignment horizontal="center" vertical="center"/>
    </xf>
    <xf numFmtId="0" fontId="0" fillId="0" borderId="0" xfId="0" applyBorder="1"/>
    <xf numFmtId="0" fontId="5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164" fontId="5" fillId="0" borderId="0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vertical="center"/>
    </xf>
    <xf numFmtId="0" fontId="5" fillId="0" borderId="5" xfId="0" applyNumberFormat="1" applyFont="1" applyFill="1" applyBorder="1" applyAlignment="1">
      <alignment vertical="center" wrapText="1"/>
    </xf>
    <xf numFmtId="0" fontId="5" fillId="0" borderId="5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top"/>
    </xf>
    <xf numFmtId="0" fontId="5" fillId="0" borderId="0" xfId="0" applyFont="1"/>
    <xf numFmtId="0" fontId="5" fillId="0" borderId="0" xfId="0" applyFont="1" applyAlignment="1">
      <alignment vertical="top"/>
    </xf>
    <xf numFmtId="0" fontId="5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64" fontId="5" fillId="0" borderId="5" xfId="0" applyNumberFormat="1" applyFont="1" applyFill="1" applyBorder="1" applyAlignment="1">
      <alignment horizontal="center" vertical="center"/>
    </xf>
    <xf numFmtId="0" fontId="8" fillId="0" borderId="5" xfId="0" applyNumberFormat="1" applyFont="1" applyFill="1" applyBorder="1" applyAlignment="1">
      <alignment vertical="center"/>
    </xf>
    <xf numFmtId="0" fontId="5" fillId="0" borderId="7" xfId="0" applyNumberFormat="1" applyFont="1" applyFill="1" applyBorder="1" applyAlignment="1">
      <alignment vertical="center"/>
    </xf>
    <xf numFmtId="0" fontId="8" fillId="0" borderId="5" xfId="0" applyNumberFormat="1" applyFont="1" applyFill="1" applyBorder="1" applyAlignment="1">
      <alignment vertical="center" wrapText="1"/>
    </xf>
    <xf numFmtId="0" fontId="5" fillId="0" borderId="7" xfId="0" applyNumberFormat="1" applyFont="1" applyFill="1" applyBorder="1" applyAlignment="1">
      <alignment vertical="center" wrapText="1"/>
    </xf>
    <xf numFmtId="0" fontId="5" fillId="0" borderId="0" xfId="0" applyNumberFormat="1" applyFont="1" applyFill="1" applyBorder="1" applyAlignment="1">
      <alignment vertical="center"/>
    </xf>
    <xf numFmtId="0" fontId="5" fillId="0" borderId="0" xfId="0" applyNumberFormat="1" applyFont="1" applyFill="1" applyBorder="1" applyAlignment="1">
      <alignment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164" fontId="2" fillId="0" borderId="0" xfId="0" applyNumberFormat="1" applyFont="1" applyFill="1" applyBorder="1" applyAlignment="1">
      <alignment horizontal="right" vertical="center"/>
    </xf>
    <xf numFmtId="0" fontId="7" fillId="0" borderId="0" xfId="0" applyFont="1" applyAlignment="1">
      <alignment horizontal="left"/>
    </xf>
    <xf numFmtId="0" fontId="7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7" fillId="0" borderId="5" xfId="0" applyNumberFormat="1" applyFont="1" applyFill="1" applyBorder="1" applyAlignment="1">
      <alignment horizontal="center" vertical="center" wrapText="1"/>
    </xf>
    <xf numFmtId="164" fontId="7" fillId="0" borderId="5" xfId="0" applyNumberFormat="1" applyFont="1" applyFill="1" applyBorder="1" applyAlignment="1">
      <alignment horizontal="center" vertical="center"/>
    </xf>
    <xf numFmtId="164" fontId="7" fillId="0" borderId="6" xfId="0" applyNumberFormat="1" applyFont="1" applyFill="1" applyBorder="1" applyAlignment="1">
      <alignment horizontal="center" vertical="center"/>
    </xf>
    <xf numFmtId="164" fontId="9" fillId="0" borderId="5" xfId="0" applyNumberFormat="1" applyFont="1" applyFill="1" applyBorder="1" applyAlignment="1">
      <alignment horizontal="center" vertical="center"/>
    </xf>
    <xf numFmtId="0" fontId="9" fillId="0" borderId="5" xfId="0" applyNumberFormat="1" applyFont="1" applyFill="1" applyBorder="1" applyAlignment="1">
      <alignment horizontal="center" vertical="center" wrapText="1"/>
    </xf>
    <xf numFmtId="0" fontId="7" fillId="0" borderId="7" xfId="0" applyNumberFormat="1" applyFont="1" applyFill="1" applyBorder="1" applyAlignment="1">
      <alignment horizontal="center" vertical="center" wrapText="1"/>
    </xf>
    <xf numFmtId="164" fontId="7" fillId="0" borderId="7" xfId="0" applyNumberFormat="1" applyFont="1" applyFill="1" applyBorder="1" applyAlignment="1">
      <alignment horizontal="center" vertical="center"/>
    </xf>
    <xf numFmtId="164" fontId="3" fillId="0" borderId="7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top"/>
    </xf>
    <xf numFmtId="0" fontId="7" fillId="0" borderId="0" xfId="0" applyFont="1"/>
    <xf numFmtId="0" fontId="3" fillId="0" borderId="0" xfId="0" applyFont="1" applyAlignment="1">
      <alignment horizontal="left"/>
    </xf>
    <xf numFmtId="164" fontId="9" fillId="0" borderId="6" xfId="0" applyNumberFormat="1" applyFont="1" applyFill="1" applyBorder="1" applyAlignment="1">
      <alignment horizontal="center" vertical="center"/>
    </xf>
    <xf numFmtId="164" fontId="3" fillId="0" borderId="0" xfId="0" applyNumberFormat="1" applyFont="1" applyFill="1" applyBorder="1" applyAlignment="1">
      <alignment horizontal="center" vertical="center"/>
    </xf>
    <xf numFmtId="0" fontId="7" fillId="0" borderId="0" xfId="0" applyFont="1" applyAlignment="1"/>
    <xf numFmtId="0" fontId="11" fillId="0" borderId="0" xfId="0" applyFont="1" applyAlignment="1">
      <alignment vertical="top"/>
    </xf>
    <xf numFmtId="0" fontId="12" fillId="0" borderId="0" xfId="0" applyFont="1"/>
    <xf numFmtId="0" fontId="10" fillId="3" borderId="7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center" vertical="top" wrapText="1"/>
    </xf>
    <xf numFmtId="0" fontId="5" fillId="2" borderId="7" xfId="0" applyFont="1" applyFill="1" applyBorder="1" applyAlignment="1">
      <alignment horizontal="center" vertical="center"/>
    </xf>
    <xf numFmtId="0" fontId="5" fillId="2" borderId="7" xfId="0" applyNumberFormat="1" applyFont="1" applyFill="1" applyBorder="1" applyAlignment="1">
      <alignment vertical="center"/>
    </xf>
    <xf numFmtId="0" fontId="5" fillId="2" borderId="7" xfId="0" applyNumberFormat="1" applyFont="1" applyFill="1" applyBorder="1" applyAlignment="1">
      <alignment vertical="center" wrapText="1"/>
    </xf>
    <xf numFmtId="0" fontId="5" fillId="2" borderId="7" xfId="0" applyNumberFormat="1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/>
    </xf>
    <xf numFmtId="164" fontId="5" fillId="0" borderId="7" xfId="0" applyNumberFormat="1" applyFont="1" applyFill="1" applyBorder="1" applyAlignment="1">
      <alignment horizontal="center" vertical="center"/>
    </xf>
    <xf numFmtId="164" fontId="5" fillId="0" borderId="9" xfId="0" applyNumberFormat="1" applyFont="1" applyFill="1" applyBorder="1" applyAlignment="1">
      <alignment horizontal="center" vertical="center"/>
    </xf>
    <xf numFmtId="164" fontId="5" fillId="4" borderId="7" xfId="0" applyNumberFormat="1" applyFont="1" applyFill="1" applyBorder="1" applyAlignment="1">
      <alignment horizontal="center" vertical="center"/>
    </xf>
    <xf numFmtId="164" fontId="5" fillId="2" borderId="10" xfId="0" applyNumberFormat="1" applyFont="1" applyFill="1" applyBorder="1" applyAlignment="1">
      <alignment horizontal="center" vertical="center"/>
    </xf>
    <xf numFmtId="0" fontId="5" fillId="0" borderId="8" xfId="0" applyNumberFormat="1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164" fontId="5" fillId="0" borderId="10" xfId="0" applyNumberFormat="1" applyFont="1" applyFill="1" applyBorder="1" applyAlignment="1">
      <alignment horizontal="center" vertical="center"/>
    </xf>
    <xf numFmtId="164" fontId="5" fillId="2" borderId="9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/>
    <xf numFmtId="0" fontId="6" fillId="0" borderId="0" xfId="0" applyFont="1" applyAlignment="1">
      <alignment horizontal="left" vertical="center"/>
    </xf>
    <xf numFmtId="0" fontId="5" fillId="4" borderId="7" xfId="0" applyNumberFormat="1" applyFont="1" applyFill="1" applyBorder="1" applyAlignment="1">
      <alignment vertical="center"/>
    </xf>
    <xf numFmtId="0" fontId="5" fillId="4" borderId="7" xfId="0" applyNumberFormat="1" applyFont="1" applyFill="1" applyBorder="1" applyAlignment="1">
      <alignment vertical="center" wrapText="1"/>
    </xf>
    <xf numFmtId="0" fontId="5" fillId="4" borderId="7" xfId="0" applyNumberFormat="1" applyFont="1" applyFill="1" applyBorder="1" applyAlignment="1">
      <alignment horizontal="center" vertical="center" wrapText="1"/>
    </xf>
    <xf numFmtId="164" fontId="5" fillId="0" borderId="8" xfId="0" applyNumberFormat="1" applyFont="1" applyFill="1" applyBorder="1" applyAlignment="1">
      <alignment horizontal="center" vertical="center"/>
    </xf>
  </cellXfs>
  <cellStyles count="1">
    <cellStyle name="Normalny" xfId="0" builtinId="0"/>
  </cellStyles>
  <dxfs count="3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charset val="238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charset val="238"/>
        <scheme val="minor"/>
      </font>
      <numFmt numFmtId="164" formatCode="#,##0.00\ _z_ł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charset val="238"/>
        <scheme val="minor"/>
      </font>
      <numFmt numFmtId="164" formatCode="#,##0.00\ _z_ł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charset val="238"/>
        <scheme val="minor"/>
      </font>
      <numFmt numFmtId="164" formatCode="#,##0.00\ _z_ł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charset val="238"/>
        <scheme val="minor"/>
      </font>
      <numFmt numFmtId="164" formatCode="#,##0.00\ _z_ł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charset val="238"/>
        <scheme val="minor"/>
      </font>
      <numFmt numFmtId="164" formatCode="#,##0.00\ _z_ł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charset val="238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charset val="238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charset val="238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charset val="238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charset val="238"/>
        <scheme val="minor"/>
      </font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charset val="238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charset val="238"/>
        <scheme val="minor"/>
      </font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charset val="238"/>
        <scheme val="minor"/>
      </font>
      <numFmt numFmtId="164" formatCode="#,##0.00\ _z_ł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charset val="238"/>
        <scheme val="minor"/>
      </font>
      <numFmt numFmtId="164" formatCode="#,##0.00\ _z_ł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charset val="238"/>
        <scheme val="minor"/>
      </font>
      <numFmt numFmtId="164" formatCode="#,##0.00\ _z_ł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charset val="238"/>
        <scheme val="minor"/>
      </font>
      <numFmt numFmtId="164" formatCode="#,##0.00\ _z_ł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charset val="238"/>
        <scheme val="minor"/>
      </font>
      <numFmt numFmtId="164" formatCode="#,##0.00\ _z_ł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charset val="238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charset val="238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charset val="238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charset val="238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charset val="238"/>
        <scheme val="minor"/>
      </font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charset val="238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</xdr:rowOff>
    </xdr:from>
    <xdr:to>
      <xdr:col>6</xdr:col>
      <xdr:colOff>2400300</xdr:colOff>
      <xdr:row>0</xdr:row>
      <xdr:rowOff>1559687</xdr:rowOff>
    </xdr:to>
    <xdr:grpSp>
      <xdr:nvGrpSpPr>
        <xdr:cNvPr id="5" name="Grupa 4" descr="Zestawienie znaków: logo Funduszy Europejskich, barwy RP, flaga Unii Europejskiej, logo Urzędu Marszałkowskiego Województwa Pomorskiego">
          <a:extLst>
            <a:ext uri="{FF2B5EF4-FFF2-40B4-BE49-F238E27FC236}">
              <a16:creationId xmlns:a16="http://schemas.microsoft.com/office/drawing/2014/main" id="{39875EA9-133F-443D-97E2-69519F7AC368}"/>
            </a:ext>
          </a:extLst>
        </xdr:cNvPr>
        <xdr:cNvGrpSpPr>
          <a:grpSpLocks noChangeAspect="1"/>
        </xdr:cNvGrpSpPr>
      </xdr:nvGrpSpPr>
      <xdr:grpSpPr>
        <a:xfrm>
          <a:off x="0" y="1"/>
          <a:ext cx="16481425" cy="1559686"/>
          <a:chOff x="0" y="0"/>
          <a:chExt cx="10299700" cy="960120"/>
        </a:xfrm>
      </xdr:grpSpPr>
      <xdr:cxnSp macro="">
        <xdr:nvCxnSpPr>
          <xdr:cNvPr id="6" name="Łącznik prosty 5">
            <a:extLst>
              <a:ext uri="{FF2B5EF4-FFF2-40B4-BE49-F238E27FC236}">
                <a16:creationId xmlns:a16="http://schemas.microsoft.com/office/drawing/2014/main" id="{6350070C-FF38-4EF9-A9CA-B0E7049221B9}"/>
              </a:ext>
              <a:ext uri="{C183D7F6-B498-43B3-948B-1728B52AA6E4}">
                <adec:decorative xmlns:adec="http://schemas.microsoft.com/office/drawing/2017/decorative" val="1"/>
              </a:ext>
            </a:extLst>
          </xdr:cNvPr>
          <xdr:cNvCxnSpPr/>
        </xdr:nvCxnSpPr>
        <xdr:spPr>
          <a:xfrm>
            <a:off x="0" y="960120"/>
            <a:ext cx="10274400" cy="0"/>
          </a:xfrm>
          <a:prstGeom prst="line">
            <a:avLst/>
          </a:prstGeom>
          <a:ln w="31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pic>
        <xdr:nvPicPr>
          <xdr:cNvPr id="7" name="Obraz 6" descr="Ciąg czterech logotypów w kolejności od lewej: 1. Fundusze Europejskie dla Pomorza, 2. Rzeczpospolita Polska, 3. Dofinansowane przez Unię Europejską, 4. Urząd Marszałkowski Województwa Pomorskiego">
            <a:extLst>
              <a:ext uri="{FF2B5EF4-FFF2-40B4-BE49-F238E27FC236}">
                <a16:creationId xmlns:a16="http://schemas.microsoft.com/office/drawing/2014/main" id="{B78CF721-33A0-49A2-9CB8-7CE00C4DAB4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0"/>
            <a:ext cx="10299700" cy="910590"/>
          </a:xfrm>
          <a:prstGeom prst="rect">
            <a:avLst/>
          </a:prstGeom>
          <a:noFill/>
          <a:ln>
            <a:noFill/>
          </a:ln>
        </xdr:spPr>
      </xdr:pic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skalinska\Desktop\2.9\Lista%20projekt&#243;w%20po%20zako&#324;czeniu%20post&#281;powania%20-%20FEPM.02.09-IZ.00-001_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tencja"/>
      <sheetName val="osp"/>
      <sheetName val="razem"/>
    </sheetNames>
    <sheetDataSet>
      <sheetData sheetId="0"/>
      <sheetData sheetId="1"/>
      <sheetData sheetId="2">
        <row r="36">
          <cell r="B36" t="str">
            <v>FEPM.02.09-IZ.00-0027/25</v>
          </cell>
          <cell r="C36" t="str">
            <v>Wzmocnienie zdolności operacyjnej OSP Duninowo w zakresie prowadzenia działań ratowniczych i związanych z usuwaniem skutków katastrof naturalnych lub awarii chemiczno-ekologicznych poprzez zakup lekkiego samochodu rozpoznawczo-ratowniczego</v>
          </cell>
          <cell r="D36" t="str">
            <v>Ochotnicza Straż Pożarna w Duninowie</v>
          </cell>
        </row>
        <row r="37">
          <cell r="B37" t="str">
            <v>FEPM.02.09-IZ.00-0018/25</v>
          </cell>
          <cell r="C37" t="str">
            <v>Wzmocnienie potencjału służb ratowniczych poprzez doposażenie jednostki OSP Morzeszczyn w specjalistyczny sprzęt</v>
          </cell>
          <cell r="D37" t="str">
            <v>Gmina Morzeszczyn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0EA8870-DFD7-4BAD-BE29-EA9307BBA449}" name="Tabela1" displayName="Tabela1" ref="A6:J18" totalsRowShown="0" headerRowDxfId="29" dataDxfId="27" headerRowBorderDxfId="28" tableBorderDxfId="26" totalsRowBorderDxfId="25">
  <autoFilter ref="A6:J18" xr:uid="{67AB9F2A-00AE-4A66-8A3A-F65D72CD2BE7}"/>
  <sortState ref="A7:J18">
    <sortCondition descending="1" ref="I6:I18"/>
  </sortState>
  <tableColumns count="10">
    <tableColumn id="1" xr3:uid="{D00AFFEB-4402-451E-97BC-781A7EFD6F54}" name="L.p." dataDxfId="24"/>
    <tableColumn id="2" xr3:uid="{8E550629-47FB-48AF-BD3C-407A5D8DEE7B}" name="Numer wniosku" dataDxfId="23"/>
    <tableColumn id="3" xr3:uid="{A612A6B5-5142-488F-9576-DE05902AA2FB}" name="Tytuł projektu" dataDxfId="22"/>
    <tableColumn id="4" xr3:uid="{DF25D488-132C-4D9D-9995-1527DC1EB9C0}" name="Wnioskodawca" dataDxfId="21"/>
    <tableColumn id="5" xr3:uid="{6606CA07-A105-4D16-8364-155416C7A901}" name="Koszty kwalifikowalne_x000a_[zł]" dataDxfId="20"/>
    <tableColumn id="10" xr3:uid="{D1DDAB3A-E9AC-40E1-968A-930D9AC9173C}" name="Przyznane dofinansowanie - środki EFRR_x000a_[zł]" dataDxfId="19"/>
    <tableColumn id="7" xr3:uid="{EC15C8F6-B1B4-4C4D-AF5C-F2C0146A6A40}" name="Przyznane dofinansowanie - środki budżetu państwa_x000a_[zł]                                                                                                                                                   " dataDxfId="18"/>
    <tableColumn id="9" xr3:uid="{D6831A9C-0EA1-4189-8105-616BBB60748A}" name="Przyznane dofinansowanie - łącznie_x000a_[zł]" dataDxfId="17">
      <calculatedColumnFormula>SUM(Tabela1[[#This Row],[Przyznane dofinansowanie - środki EFRR
'[zł']]:[Przyznane dofinansowanie - środki budżetu państwa
'[zł']                                                                                                                                                   ]])</calculatedColumnFormula>
    </tableColumn>
    <tableColumn id="11" xr3:uid="{C8409DDA-D1B9-4028-8EBD-B81E68EEEF00}" name="Liczba punktów" dataDxfId="16"/>
    <tableColumn id="8" xr3:uid="{10EC586B-EB24-45E2-8FBA-B09288C78239}" name="Wynik oceny" dataDxfId="15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BEC25BCB-BE1A-41D8-ADFD-1DEFAD4F7AD3}" name="Tabela156" displayName="Tabela156" ref="A22:J32" totalsRowShown="0" headerRowDxfId="14" dataDxfId="12" headerRowBorderDxfId="13" tableBorderDxfId="11" totalsRowBorderDxfId="10">
  <autoFilter ref="A22:J32" xr:uid="{F34A62AB-9516-498F-AF9F-DE7B46380B89}"/>
  <sortState ref="A22:J31">
    <sortCondition descending="1" ref="I6:I16"/>
  </sortState>
  <tableColumns count="10">
    <tableColumn id="1" xr3:uid="{8126BCD6-C395-4BFF-BA11-9CE054B1D4BA}" name="L.p." dataDxfId="9"/>
    <tableColumn id="2" xr3:uid="{AC5EA60D-0DC8-47C1-8EB8-0659137D7BFF}" name="Numer wniosku" dataDxfId="8"/>
    <tableColumn id="3" xr3:uid="{30AFD304-EA0F-40AA-A13C-6593B1C1F70E}" name="Tytuł projektu" dataDxfId="7"/>
    <tableColumn id="4" xr3:uid="{64BF22EB-7D0C-487E-A1BF-D33423031F72}" name="Wnioskodawca" dataDxfId="6"/>
    <tableColumn id="5" xr3:uid="{D164980B-D3C5-4B98-943D-D82CFC334A5B}" name="Koszty kwalifikowalne_x000a_[zł]" dataDxfId="5"/>
    <tableColumn id="10" xr3:uid="{2027B4EB-DD65-494E-8742-FCCEC5EB888D}" name="Przyznane dofinansowanie - środki EFRR_x000a_[zł]" dataDxfId="4"/>
    <tableColumn id="7" xr3:uid="{92762EB0-5918-400B-B845-D73CF88FBC91}" name="Przyznane dofinansowanie - środki budżetu państwa_x000a_[zł]                                                                                                                                                   " dataDxfId="3"/>
    <tableColumn id="9" xr3:uid="{6C1A95A8-C1F3-42C5-93C0-61130A7F40E6}" name="Przyznane dofinansowanie - łącznie_x000a_[zł]" dataDxfId="2">
      <calculatedColumnFormula>SUM(Tabela156[[#This Row],[Przyznane dofinansowanie - środki EFRR
'[zł']]:[Przyznane dofinansowanie - środki budżetu państwa
'[zł']                                                                                                                                                   ]])</calculatedColumnFormula>
    </tableColumn>
    <tableColumn id="11" xr3:uid="{4C4BC2F4-5942-42E5-BD3E-BD3F3C3C9C1B}" name="Liczba punktów" dataDxfId="1"/>
    <tableColumn id="8" xr3:uid="{D24FC982-686E-418A-901A-7678156CFA91}" name="Wynik oceny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E84F09-CB78-4F7A-BD16-9B9D0BA829F3}">
  <sheetPr>
    <pageSetUpPr fitToPage="1"/>
  </sheetPr>
  <dimension ref="A1:Q49"/>
  <sheetViews>
    <sheetView tabSelected="1" view="pageBreakPreview" topLeftCell="A28" zoomScale="60" zoomScaleNormal="60" workbookViewId="0">
      <selection activeCell="B44" sqref="B44"/>
    </sheetView>
  </sheetViews>
  <sheetFormatPr defaultRowHeight="14.4" x14ac:dyDescent="0.3"/>
  <cols>
    <col min="1" max="1" width="6" customWidth="1"/>
    <col min="2" max="2" width="30.33203125" customWidth="1"/>
    <col min="3" max="3" width="67.21875" customWidth="1"/>
    <col min="4" max="4" width="35.77734375" customWidth="1"/>
    <col min="5" max="5" width="28.109375" customWidth="1"/>
    <col min="6" max="6" width="37.88671875" customWidth="1"/>
    <col min="7" max="7" width="38.21875" customWidth="1"/>
    <col min="8" max="8" width="36.21875" customWidth="1"/>
    <col min="9" max="9" width="24.88671875" customWidth="1"/>
    <col min="10" max="10" width="51.109375" customWidth="1"/>
  </cols>
  <sheetData>
    <row r="1" spans="1:17" ht="124.8" customHeight="1" x14ac:dyDescent="0.3">
      <c r="A1" s="4"/>
      <c r="B1" s="4"/>
      <c r="C1" s="4"/>
      <c r="D1" s="4"/>
      <c r="E1" s="4"/>
      <c r="F1" s="4"/>
      <c r="G1" s="4"/>
      <c r="H1" s="4"/>
      <c r="I1" s="4"/>
      <c r="J1" s="4"/>
    </row>
    <row r="2" spans="1:17" ht="35.4" customHeight="1" x14ac:dyDescent="0.4">
      <c r="A2" s="76" t="s">
        <v>103</v>
      </c>
      <c r="B2" s="2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spans="1:17" s="1" customFormat="1" ht="33" customHeight="1" x14ac:dyDescent="0.4">
      <c r="A3" s="38" t="s">
        <v>84</v>
      </c>
      <c r="B3" s="2"/>
    </row>
    <row r="4" spans="1:17" s="7" customFormat="1" ht="35.4" customHeight="1" x14ac:dyDescent="0.3">
      <c r="A4" s="39" t="s">
        <v>9</v>
      </c>
      <c r="B4" s="40"/>
    </row>
    <row r="5" spans="1:17" ht="30" customHeight="1" x14ac:dyDescent="0.45">
      <c r="A5" s="55" t="s">
        <v>99</v>
      </c>
      <c r="B5" s="56"/>
      <c r="C5" s="56"/>
    </row>
    <row r="6" spans="1:17" s="18" customFormat="1" ht="68.400000000000006" customHeight="1" x14ac:dyDescent="0.35">
      <c r="A6" s="5" t="s">
        <v>4</v>
      </c>
      <c r="B6" s="22" t="s">
        <v>3</v>
      </c>
      <c r="C6" s="22" t="s">
        <v>0</v>
      </c>
      <c r="D6" s="22" t="s">
        <v>1</v>
      </c>
      <c r="E6" s="23" t="s">
        <v>5</v>
      </c>
      <c r="F6" s="24" t="s">
        <v>86</v>
      </c>
      <c r="G6" s="24" t="s">
        <v>87</v>
      </c>
      <c r="H6" s="24" t="s">
        <v>92</v>
      </c>
      <c r="I6" s="28" t="s">
        <v>8</v>
      </c>
      <c r="J6" s="25" t="s">
        <v>2</v>
      </c>
      <c r="K6" s="26"/>
      <c r="L6" s="26"/>
    </row>
    <row r="7" spans="1:17" s="18" customFormat="1" ht="57" customHeight="1" x14ac:dyDescent="0.35">
      <c r="A7" s="6" t="s">
        <v>10</v>
      </c>
      <c r="B7" s="13" t="s">
        <v>49</v>
      </c>
      <c r="C7" s="14" t="s">
        <v>50</v>
      </c>
      <c r="D7" s="41" t="s">
        <v>51</v>
      </c>
      <c r="E7" s="42">
        <v>3647121</v>
      </c>
      <c r="F7" s="42">
        <v>3100052.84</v>
      </c>
      <c r="G7" s="42">
        <v>0</v>
      </c>
      <c r="H7" s="42">
        <f>SUM(Tabela1[[#This Row],[Przyznane dofinansowanie - środki EFRR
'[zł']]:[Przyznane dofinansowanie - środki budżetu państwa
'[zł']                                                                                                                                                   ]])</f>
        <v>3100052.84</v>
      </c>
      <c r="I7" s="43">
        <v>61</v>
      </c>
      <c r="J7" s="27" t="s">
        <v>102</v>
      </c>
      <c r="K7" s="26"/>
      <c r="L7" s="26"/>
    </row>
    <row r="8" spans="1:17" s="18" customFormat="1" ht="54" x14ac:dyDescent="0.35">
      <c r="A8" s="6" t="s">
        <v>11</v>
      </c>
      <c r="B8" s="13" t="s">
        <v>55</v>
      </c>
      <c r="C8" s="14" t="s">
        <v>56</v>
      </c>
      <c r="D8" s="41" t="s">
        <v>57</v>
      </c>
      <c r="E8" s="42">
        <v>829459.35</v>
      </c>
      <c r="F8" s="42">
        <v>679150</v>
      </c>
      <c r="G8" s="42">
        <v>0</v>
      </c>
      <c r="H8" s="42">
        <f>SUM(Tabela1[[#This Row],[Przyznane dofinansowanie - środki EFRR
'[zł']]:[Przyznane dofinansowanie - środki budżetu państwa
'[zł']                                                                                                                                                   ]])</f>
        <v>679150</v>
      </c>
      <c r="I8" s="43">
        <v>55</v>
      </c>
      <c r="J8" s="27" t="s">
        <v>102</v>
      </c>
      <c r="K8" s="26"/>
      <c r="L8" s="26"/>
    </row>
    <row r="9" spans="1:17" s="18" customFormat="1" ht="46.8" customHeight="1" x14ac:dyDescent="0.35">
      <c r="A9" s="6" t="s">
        <v>12</v>
      </c>
      <c r="B9" s="13" t="s">
        <v>28</v>
      </c>
      <c r="C9" s="14" t="s">
        <v>29</v>
      </c>
      <c r="D9" s="41" t="s">
        <v>6</v>
      </c>
      <c r="E9" s="42">
        <v>11000000</v>
      </c>
      <c r="F9" s="42">
        <v>9349999.9800000004</v>
      </c>
      <c r="G9" s="42">
        <v>0</v>
      </c>
      <c r="H9" s="42">
        <f>SUM(Tabela1[[#This Row],[Przyznane dofinansowanie - środki EFRR
'[zł']]:[Przyznane dofinansowanie - środki budżetu państwa
'[zł']                                                                                                                                                   ]])</f>
        <v>9349999.9800000004</v>
      </c>
      <c r="I9" s="43">
        <v>54</v>
      </c>
      <c r="J9" s="27" t="s">
        <v>102</v>
      </c>
      <c r="K9" s="26"/>
      <c r="L9" s="26"/>
    </row>
    <row r="10" spans="1:17" s="18" customFormat="1" ht="62.4" customHeight="1" x14ac:dyDescent="0.35">
      <c r="A10" s="6" t="s">
        <v>13</v>
      </c>
      <c r="B10" s="13" t="s">
        <v>36</v>
      </c>
      <c r="C10" s="14" t="s">
        <v>37</v>
      </c>
      <c r="D10" s="41" t="s">
        <v>38</v>
      </c>
      <c r="E10" s="42">
        <v>1851861.3</v>
      </c>
      <c r="F10" s="44">
        <v>1574082.1</v>
      </c>
      <c r="G10" s="44">
        <v>185186.12</v>
      </c>
      <c r="H10" s="44">
        <f>SUM(Tabela1[[#This Row],[Przyznane dofinansowanie - środki EFRR
'[zł']]:[Przyznane dofinansowanie - środki budżetu państwa
'[zł']                                                                                                                                                   ]])</f>
        <v>1759268.2200000002</v>
      </c>
      <c r="I10" s="43">
        <v>53</v>
      </c>
      <c r="J10" s="27" t="s">
        <v>102</v>
      </c>
      <c r="K10" s="26"/>
      <c r="L10" s="26"/>
    </row>
    <row r="11" spans="1:17" s="18" customFormat="1" ht="54" x14ac:dyDescent="0.35">
      <c r="A11" s="6" t="s">
        <v>14</v>
      </c>
      <c r="B11" s="30" t="s">
        <v>75</v>
      </c>
      <c r="C11" s="32" t="s">
        <v>76</v>
      </c>
      <c r="D11" s="45" t="s">
        <v>77</v>
      </c>
      <c r="E11" s="42">
        <v>256097.91</v>
      </c>
      <c r="F11" s="44">
        <v>217683.01</v>
      </c>
      <c r="G11" s="44">
        <v>25609.79</v>
      </c>
      <c r="H11" s="44">
        <f>SUM(Tabela1[[#This Row],[Przyznane dofinansowanie - środki EFRR
'[zł']]:[Przyznane dofinansowanie - środki budżetu państwa
'[zł']                                                                                                                                                   ]])</f>
        <v>243292.80000000002</v>
      </c>
      <c r="I11" s="43">
        <v>48</v>
      </c>
      <c r="J11" s="27" t="s">
        <v>102</v>
      </c>
      <c r="K11" s="26"/>
      <c r="L11" s="26"/>
    </row>
    <row r="12" spans="1:17" s="18" customFormat="1" ht="139.19999999999999" customHeight="1" x14ac:dyDescent="0.35">
      <c r="A12" s="6" t="s">
        <v>15</v>
      </c>
      <c r="B12" s="13" t="s">
        <v>22</v>
      </c>
      <c r="C12" s="14" t="s">
        <v>23</v>
      </c>
      <c r="D12" s="41" t="s">
        <v>24</v>
      </c>
      <c r="E12" s="42">
        <v>9514573.3399999999</v>
      </c>
      <c r="F12" s="42">
        <v>4560976</v>
      </c>
      <c r="G12" s="42">
        <v>0</v>
      </c>
      <c r="H12" s="42">
        <f>SUM(Tabela1[[#This Row],[Przyznane dofinansowanie - środki EFRR
'[zł']]:[Przyznane dofinansowanie - środki budżetu państwa
'[zł']                                                                                                                                                   ]])</f>
        <v>4560976</v>
      </c>
      <c r="I12" s="43">
        <v>47</v>
      </c>
      <c r="J12" s="27" t="s">
        <v>102</v>
      </c>
      <c r="K12" s="26"/>
      <c r="L12" s="26"/>
    </row>
    <row r="13" spans="1:17" s="18" customFormat="1" ht="69" customHeight="1" x14ac:dyDescent="0.35">
      <c r="A13" s="6" t="s">
        <v>16</v>
      </c>
      <c r="B13" s="13" t="s">
        <v>46</v>
      </c>
      <c r="C13" s="14" t="s">
        <v>47</v>
      </c>
      <c r="D13" s="41" t="s">
        <v>48</v>
      </c>
      <c r="E13" s="42">
        <v>2509004.8199999998</v>
      </c>
      <c r="F13" s="42">
        <v>2132654.0800000001</v>
      </c>
      <c r="G13" s="42">
        <v>0</v>
      </c>
      <c r="H13" s="42">
        <f>SUM(Tabela1[[#This Row],[Przyznane dofinansowanie - środki EFRR
'[zł']]:[Przyznane dofinansowanie - środki budżetu państwa
'[zł']                                                                                                                                                   ]])</f>
        <v>2132654.0800000001</v>
      </c>
      <c r="I13" s="43">
        <v>46</v>
      </c>
      <c r="J13" s="27" t="s">
        <v>102</v>
      </c>
      <c r="K13" s="26"/>
      <c r="L13" s="26"/>
    </row>
    <row r="14" spans="1:17" ht="66.599999999999994" customHeight="1" x14ac:dyDescent="0.3">
      <c r="A14" s="6" t="s">
        <v>17</v>
      </c>
      <c r="B14" s="13" t="s">
        <v>78</v>
      </c>
      <c r="C14" s="14" t="s">
        <v>79</v>
      </c>
      <c r="D14" s="41" t="s">
        <v>80</v>
      </c>
      <c r="E14" s="42">
        <v>4465836.91</v>
      </c>
      <c r="F14" s="42">
        <v>3795961.37</v>
      </c>
      <c r="G14" s="42">
        <v>446583.69</v>
      </c>
      <c r="H14" s="42">
        <f>SUM(Tabela1[[#This Row],[Przyznane dofinansowanie - środki EFRR
'[zł']]:[Przyznane dofinansowanie - środki budżetu państwa
'[zł']                                                                                                                                                   ]])</f>
        <v>4242545.0600000005</v>
      </c>
      <c r="I14" s="43">
        <v>46</v>
      </c>
      <c r="J14" s="27" t="s">
        <v>102</v>
      </c>
      <c r="K14" s="3"/>
      <c r="L14" s="3"/>
    </row>
    <row r="15" spans="1:17" ht="58.2" customHeight="1" x14ac:dyDescent="0.3">
      <c r="A15" s="6" t="s">
        <v>18</v>
      </c>
      <c r="B15" s="13" t="s">
        <v>33</v>
      </c>
      <c r="C15" s="14" t="s">
        <v>34</v>
      </c>
      <c r="D15" s="41" t="s">
        <v>35</v>
      </c>
      <c r="E15" s="42">
        <v>1200000</v>
      </c>
      <c r="F15" s="42">
        <v>1020000</v>
      </c>
      <c r="G15" s="42">
        <v>0</v>
      </c>
      <c r="H15" s="42">
        <f>SUM(Tabela1[[#This Row],[Przyznane dofinansowanie - środki EFRR
'[zł']]:[Przyznane dofinansowanie - środki budżetu państwa
'[zł']                                                                                                                                                   ]])</f>
        <v>1020000</v>
      </c>
      <c r="I15" s="43">
        <v>44</v>
      </c>
      <c r="J15" s="27" t="s">
        <v>102</v>
      </c>
      <c r="K15" s="3"/>
      <c r="L15" s="3"/>
    </row>
    <row r="16" spans="1:17" ht="54" x14ac:dyDescent="0.3">
      <c r="A16" s="6" t="s">
        <v>19</v>
      </c>
      <c r="B16" s="31" t="s">
        <v>58</v>
      </c>
      <c r="C16" s="33" t="s">
        <v>59</v>
      </c>
      <c r="D16" s="46" t="s">
        <v>60</v>
      </c>
      <c r="E16" s="47">
        <v>3637141.64</v>
      </c>
      <c r="F16" s="42">
        <v>3091570.38</v>
      </c>
      <c r="G16" s="42">
        <v>363714.17</v>
      </c>
      <c r="H16" s="42">
        <f>SUM(Tabela1[[#This Row],[Przyznane dofinansowanie - środki EFRR
'[zł']]:[Przyznane dofinansowanie - środki budżetu państwa
'[zł']                                                                                                                                                   ]])</f>
        <v>3455284.55</v>
      </c>
      <c r="I16" s="43">
        <v>44</v>
      </c>
      <c r="J16" s="27" t="s">
        <v>102</v>
      </c>
      <c r="K16" s="3"/>
      <c r="L16" s="3"/>
    </row>
    <row r="17" spans="1:12" ht="48" customHeight="1" x14ac:dyDescent="0.3">
      <c r="A17" s="6" t="s">
        <v>20</v>
      </c>
      <c r="B17" s="13" t="s">
        <v>61</v>
      </c>
      <c r="C17" s="14" t="s">
        <v>62</v>
      </c>
      <c r="D17" s="41" t="s">
        <v>63</v>
      </c>
      <c r="E17" s="42">
        <v>858126.97</v>
      </c>
      <c r="F17" s="44">
        <v>729407.92</v>
      </c>
      <c r="G17" s="44">
        <v>85812.68</v>
      </c>
      <c r="H17" s="44">
        <f>SUM(Tabela1[[#This Row],[Przyznane dofinansowanie - środki EFRR
'[zł']]:[Przyznane dofinansowanie - środki budżetu państwa
'[zł']                                                                                                                                                   ]])</f>
        <v>815220.60000000009</v>
      </c>
      <c r="I17" s="43">
        <v>41</v>
      </c>
      <c r="J17" s="27" t="s">
        <v>102</v>
      </c>
      <c r="K17" s="3"/>
      <c r="L17" s="3"/>
    </row>
    <row r="18" spans="1:12" ht="54" x14ac:dyDescent="0.3">
      <c r="A18" s="6" t="s">
        <v>21</v>
      </c>
      <c r="B18" s="13" t="s">
        <v>81</v>
      </c>
      <c r="C18" s="14" t="s">
        <v>82</v>
      </c>
      <c r="D18" s="41" t="s">
        <v>83</v>
      </c>
      <c r="E18" s="42">
        <v>4478000</v>
      </c>
      <c r="F18" s="42">
        <v>3806300</v>
      </c>
      <c r="G18" s="42">
        <v>0</v>
      </c>
      <c r="H18" s="42">
        <f>SUM(Tabela1[[#This Row],[Przyznane dofinansowanie - środki EFRR
'[zł']]:[Przyznane dofinansowanie - środki budżetu państwa
'[zł']                                                                                                                                                   ]])</f>
        <v>3806300</v>
      </c>
      <c r="I18" s="43">
        <v>39</v>
      </c>
      <c r="J18" s="27" t="s">
        <v>102</v>
      </c>
      <c r="K18" s="3"/>
      <c r="L18" s="3"/>
    </row>
    <row r="19" spans="1:12" ht="29.4" customHeight="1" x14ac:dyDescent="0.3">
      <c r="A19" s="8"/>
      <c r="B19" s="34"/>
      <c r="C19" s="35"/>
      <c r="D19" s="36"/>
      <c r="E19" s="37" t="s">
        <v>85</v>
      </c>
      <c r="F19" s="48">
        <f>SUBTOTAL(109,Tabela1[Przyznane dofinansowanie - środki EFRR
'[zł']])</f>
        <v>34057837.68</v>
      </c>
      <c r="G19" s="48">
        <f>SUBTOTAL(109,Tabela1[Przyznane dofinansowanie - środki budżetu państwa
'[zł']                                                                                                                                                   ])</f>
        <v>1106906.45</v>
      </c>
      <c r="H19" s="48">
        <f>SUBTOTAL(109,Tabela1[Przyznane dofinansowanie - łącznie
'[zł']])</f>
        <v>35164744.13000001</v>
      </c>
      <c r="I19" s="12"/>
      <c r="J19" s="36"/>
      <c r="K19" s="3"/>
      <c r="L19" s="3"/>
    </row>
    <row r="20" spans="1:12" ht="21" x14ac:dyDescent="0.3">
      <c r="A20" s="8"/>
      <c r="B20" s="34"/>
      <c r="C20" s="35"/>
      <c r="D20" s="36"/>
      <c r="E20" s="37"/>
      <c r="F20" s="53"/>
      <c r="G20" s="53"/>
      <c r="H20" s="53"/>
      <c r="I20" s="12"/>
      <c r="J20" s="36"/>
      <c r="K20" s="3"/>
      <c r="L20" s="3"/>
    </row>
    <row r="21" spans="1:12" ht="36" customHeight="1" x14ac:dyDescent="0.45">
      <c r="A21" s="55" t="s">
        <v>98</v>
      </c>
      <c r="B21" s="56"/>
      <c r="C21" s="56"/>
    </row>
    <row r="22" spans="1:12" s="18" customFormat="1" ht="68.400000000000006" customHeight="1" x14ac:dyDescent="0.35">
      <c r="A22" s="5" t="s">
        <v>4</v>
      </c>
      <c r="B22" s="22" t="s">
        <v>3</v>
      </c>
      <c r="C22" s="22" t="s">
        <v>0</v>
      </c>
      <c r="D22" s="22" t="s">
        <v>1</v>
      </c>
      <c r="E22" s="23" t="s">
        <v>5</v>
      </c>
      <c r="F22" s="24" t="s">
        <v>86</v>
      </c>
      <c r="G22" s="24" t="s">
        <v>87</v>
      </c>
      <c r="H22" s="24" t="s">
        <v>92</v>
      </c>
      <c r="I22" s="28" t="s">
        <v>8</v>
      </c>
      <c r="J22" s="25" t="s">
        <v>2</v>
      </c>
      <c r="K22" s="26"/>
      <c r="L22" s="26"/>
    </row>
    <row r="23" spans="1:12" s="18" customFormat="1" ht="49.2" customHeight="1" x14ac:dyDescent="0.35">
      <c r="A23" s="6" t="s">
        <v>10</v>
      </c>
      <c r="B23" s="13" t="s">
        <v>30</v>
      </c>
      <c r="C23" s="14" t="s">
        <v>31</v>
      </c>
      <c r="D23" s="15" t="s">
        <v>32</v>
      </c>
      <c r="E23" s="29">
        <v>2534278.0299999998</v>
      </c>
      <c r="F23" s="44">
        <v>2154136.3199999998</v>
      </c>
      <c r="G23" s="42">
        <v>253427.8</v>
      </c>
      <c r="H23" s="42">
        <f>SUM(Tabela156[[#This Row],[Przyznane dofinansowanie - środki EFRR
'[zł']]:[Przyznane dofinansowanie - środki budżetu państwa
'[zł']                                                                                                                                                   ]])</f>
        <v>2407564.1199999996</v>
      </c>
      <c r="I23" s="43">
        <v>40</v>
      </c>
      <c r="J23" s="27" t="s">
        <v>102</v>
      </c>
      <c r="K23" s="26"/>
      <c r="L23" s="26"/>
    </row>
    <row r="24" spans="1:12" s="18" customFormat="1" ht="64.8" customHeight="1" x14ac:dyDescent="0.35">
      <c r="A24" s="6" t="s">
        <v>11</v>
      </c>
      <c r="B24" s="13" t="s">
        <v>44</v>
      </c>
      <c r="C24" s="14" t="s">
        <v>45</v>
      </c>
      <c r="D24" s="15" t="s">
        <v>7</v>
      </c>
      <c r="E24" s="29">
        <v>447154.47</v>
      </c>
      <c r="F24" s="42">
        <v>380081.29</v>
      </c>
      <c r="G24" s="42">
        <v>0</v>
      </c>
      <c r="H24" s="42">
        <f>SUM(Tabela156[[#This Row],[Przyznane dofinansowanie - środki EFRR
'[zł']]:[Przyznane dofinansowanie - środki budżetu państwa
'[zł']                                                                                                                                                   ]])</f>
        <v>380081.29</v>
      </c>
      <c r="I24" s="43">
        <v>38</v>
      </c>
      <c r="J24" s="27" t="s">
        <v>102</v>
      </c>
      <c r="K24" s="26"/>
      <c r="L24" s="26"/>
    </row>
    <row r="25" spans="1:12" s="18" customFormat="1" ht="61.2" customHeight="1" x14ac:dyDescent="0.35">
      <c r="A25" s="6" t="s">
        <v>12</v>
      </c>
      <c r="B25" s="13" t="s">
        <v>64</v>
      </c>
      <c r="C25" s="14" t="s">
        <v>65</v>
      </c>
      <c r="D25" s="15" t="s">
        <v>66</v>
      </c>
      <c r="E25" s="29">
        <v>3219343.83</v>
      </c>
      <c r="F25" s="42">
        <v>2736442.2201</v>
      </c>
      <c r="G25" s="42">
        <v>0</v>
      </c>
      <c r="H25" s="42">
        <f>SUM(Tabela156[[#This Row],[Przyznane dofinansowanie - środki EFRR
'[zł']]:[Przyznane dofinansowanie - środki budżetu państwa
'[zł']                                                                                                                                                   ]])</f>
        <v>2736442.2201</v>
      </c>
      <c r="I25" s="43">
        <v>38</v>
      </c>
      <c r="J25" s="27" t="s">
        <v>102</v>
      </c>
      <c r="K25" s="26"/>
      <c r="L25" s="26"/>
    </row>
    <row r="26" spans="1:12" s="18" customFormat="1" ht="63.6" customHeight="1" x14ac:dyDescent="0.35">
      <c r="A26" s="6" t="s">
        <v>13</v>
      </c>
      <c r="B26" s="13" t="s">
        <v>67</v>
      </c>
      <c r="C26" s="14" t="s">
        <v>68</v>
      </c>
      <c r="D26" s="15" t="s">
        <v>69</v>
      </c>
      <c r="E26" s="29">
        <v>976102.83</v>
      </c>
      <c r="F26" s="42">
        <v>829687.35990000004</v>
      </c>
      <c r="G26" s="42">
        <v>0</v>
      </c>
      <c r="H26" s="42">
        <f>SUM(Tabela156[[#This Row],[Przyznane dofinansowanie - środki EFRR
'[zł']]:[Przyznane dofinansowanie - środki budżetu państwa
'[zł']                                                                                                                                                   ]])</f>
        <v>829687.35990000004</v>
      </c>
      <c r="I26" s="43">
        <v>38</v>
      </c>
      <c r="J26" s="27" t="s">
        <v>102</v>
      </c>
      <c r="K26" s="26"/>
      <c r="L26" s="26"/>
    </row>
    <row r="27" spans="1:12" s="18" customFormat="1" ht="91.2" customHeight="1" x14ac:dyDescent="0.35">
      <c r="A27" s="6" t="s">
        <v>14</v>
      </c>
      <c r="B27" s="13" t="s">
        <v>73</v>
      </c>
      <c r="C27" s="14" t="s">
        <v>74</v>
      </c>
      <c r="D27" s="15" t="s">
        <v>60</v>
      </c>
      <c r="E27" s="29">
        <v>526229.02980000002</v>
      </c>
      <c r="F27" s="42">
        <v>447294.68</v>
      </c>
      <c r="G27" s="42">
        <v>43297.87</v>
      </c>
      <c r="H27" s="42">
        <f>SUM(Tabela156[[#This Row],[Przyznane dofinansowanie - środki EFRR
'[zł']]:[Przyznane dofinansowanie - środki budżetu państwa
'[zł']                                                                                                                                                   ]])</f>
        <v>490592.55</v>
      </c>
      <c r="I27" s="43">
        <v>38</v>
      </c>
      <c r="J27" s="27" t="s">
        <v>102</v>
      </c>
      <c r="K27" s="26"/>
      <c r="L27" s="26"/>
    </row>
    <row r="28" spans="1:12" s="18" customFormat="1" ht="70.8" customHeight="1" x14ac:dyDescent="0.35">
      <c r="A28" s="6" t="s">
        <v>15</v>
      </c>
      <c r="B28" s="13" t="s">
        <v>39</v>
      </c>
      <c r="C28" s="14" t="s">
        <v>40</v>
      </c>
      <c r="D28" s="15" t="s">
        <v>41</v>
      </c>
      <c r="E28" s="29">
        <v>1649443.15</v>
      </c>
      <c r="F28" s="42">
        <v>1402026.67</v>
      </c>
      <c r="G28" s="42">
        <v>0</v>
      </c>
      <c r="H28" s="42">
        <f>SUM(Tabela156[[#This Row],[Przyznane dofinansowanie - środki EFRR
'[zł']]:[Przyznane dofinansowanie - środki budżetu państwa
'[zł']                                                                                                                                                   ]])</f>
        <v>1402026.67</v>
      </c>
      <c r="I28" s="43">
        <v>34</v>
      </c>
      <c r="J28" s="27" t="s">
        <v>102</v>
      </c>
      <c r="K28" s="26"/>
      <c r="L28" s="26"/>
    </row>
    <row r="29" spans="1:12" ht="76.8" customHeight="1" x14ac:dyDescent="0.3">
      <c r="A29" s="6" t="s">
        <v>16</v>
      </c>
      <c r="B29" s="13" t="s">
        <v>70</v>
      </c>
      <c r="C29" s="14" t="s">
        <v>71</v>
      </c>
      <c r="D29" s="15" t="s">
        <v>72</v>
      </c>
      <c r="E29" s="29">
        <v>646113.81000000006</v>
      </c>
      <c r="F29" s="42">
        <v>2407</v>
      </c>
      <c r="G29" s="42">
        <v>0</v>
      </c>
      <c r="H29" s="42">
        <f>SUM(Tabela156[[#This Row],[Przyznane dofinansowanie - środki EFRR
'[zł']]:[Przyznane dofinansowanie - środki budżetu państwa
'[zł']                                                                                                                                                   ]])</f>
        <v>2407</v>
      </c>
      <c r="I29" s="52">
        <v>34</v>
      </c>
      <c r="J29" s="27" t="s">
        <v>102</v>
      </c>
      <c r="K29" s="3"/>
      <c r="L29" s="3"/>
    </row>
    <row r="30" spans="1:12" ht="85.8" customHeight="1" x14ac:dyDescent="0.3">
      <c r="A30" s="6" t="s">
        <v>17</v>
      </c>
      <c r="B30" s="13" t="s">
        <v>42</v>
      </c>
      <c r="C30" s="14" t="s">
        <v>43</v>
      </c>
      <c r="D30" s="15" t="s">
        <v>24</v>
      </c>
      <c r="E30" s="29">
        <v>387904.04</v>
      </c>
      <c r="F30" s="42">
        <v>316479.61</v>
      </c>
      <c r="G30" s="42">
        <v>0</v>
      </c>
      <c r="H30" s="42">
        <f>SUM(Tabela156[[#This Row],[Przyznane dofinansowanie - środki EFRR
'[zł']]:[Przyznane dofinansowanie - środki budżetu państwa
'[zł']                                                                                                                                                   ]])</f>
        <v>316479.61</v>
      </c>
      <c r="I30" s="43">
        <v>33</v>
      </c>
      <c r="J30" s="27" t="s">
        <v>102</v>
      </c>
      <c r="K30" s="3"/>
      <c r="L30" s="3"/>
    </row>
    <row r="31" spans="1:12" ht="48" customHeight="1" x14ac:dyDescent="0.3">
      <c r="A31" s="6" t="s">
        <v>18</v>
      </c>
      <c r="B31" s="13" t="s">
        <v>25</v>
      </c>
      <c r="C31" s="14" t="s">
        <v>26</v>
      </c>
      <c r="D31" s="15" t="s">
        <v>27</v>
      </c>
      <c r="E31" s="29">
        <v>233048.78</v>
      </c>
      <c r="F31" s="42">
        <v>198091.45</v>
      </c>
      <c r="G31" s="42">
        <v>23304.880000000001</v>
      </c>
      <c r="H31" s="42">
        <f>SUM(Tabela156[[#This Row],[Przyznane dofinansowanie - środki EFRR
'[zł']]:[Przyznane dofinansowanie - środki budżetu państwa
'[zł']                                                                                                                                                   ]])</f>
        <v>221396.33000000002</v>
      </c>
      <c r="I31" s="43">
        <v>29</v>
      </c>
      <c r="J31" s="27" t="s">
        <v>102</v>
      </c>
      <c r="K31" s="3"/>
      <c r="L31" s="3"/>
    </row>
    <row r="32" spans="1:12" ht="49.8" customHeight="1" x14ac:dyDescent="0.3">
      <c r="A32" s="6" t="s">
        <v>19</v>
      </c>
      <c r="B32" s="13" t="s">
        <v>52</v>
      </c>
      <c r="C32" s="14" t="s">
        <v>53</v>
      </c>
      <c r="D32" s="15" t="s">
        <v>54</v>
      </c>
      <c r="E32" s="29">
        <v>1630352.04</v>
      </c>
      <c r="F32" s="42">
        <v>1385799.23</v>
      </c>
      <c r="G32" s="42">
        <v>0</v>
      </c>
      <c r="H32" s="42">
        <f>SUM(Tabela156[[#This Row],[Przyznane dofinansowanie - środki EFRR
'[zł']]:[Przyznane dofinansowanie - środki budżetu państwa
'[zł']                                                                                                                                                   ]])</f>
        <v>1385799.23</v>
      </c>
      <c r="I32" s="43">
        <v>29</v>
      </c>
      <c r="J32" s="27" t="s">
        <v>102</v>
      </c>
      <c r="K32" s="3"/>
      <c r="L32" s="3"/>
    </row>
    <row r="33" spans="1:12" ht="29.4" customHeight="1" x14ac:dyDescent="0.3">
      <c r="A33" s="8"/>
      <c r="B33" s="34"/>
      <c r="C33" s="35"/>
      <c r="D33" s="36"/>
      <c r="E33" s="37" t="s">
        <v>85</v>
      </c>
      <c r="F33" s="48">
        <f>SUM(F23:F32)</f>
        <v>9852445.8300000001</v>
      </c>
      <c r="G33" s="48">
        <f>SUM(G23:G32)</f>
        <v>320030.55</v>
      </c>
      <c r="H33" s="48">
        <f>SUBTOTAL(109,Tabela156[Przyznane dofinansowanie - łącznie
'[zł']])</f>
        <v>10172476.380000001</v>
      </c>
      <c r="I33" s="12"/>
      <c r="J33" s="36"/>
      <c r="K33" s="3"/>
      <c r="L33" s="3"/>
    </row>
    <row r="34" spans="1:12" ht="21" x14ac:dyDescent="0.3">
      <c r="A34" s="8"/>
      <c r="B34" s="34"/>
      <c r="C34" s="35"/>
      <c r="D34" s="36"/>
      <c r="E34" s="37"/>
      <c r="F34" s="53"/>
      <c r="G34" s="53"/>
      <c r="H34" s="53"/>
      <c r="I34" s="12"/>
      <c r="J34" s="36"/>
      <c r="K34" s="3"/>
      <c r="L34" s="3"/>
    </row>
    <row r="35" spans="1:12" ht="28.2" customHeight="1" x14ac:dyDescent="0.3">
      <c r="A35" s="55" t="s">
        <v>100</v>
      </c>
      <c r="B35" s="34"/>
      <c r="C35" s="35"/>
      <c r="D35" s="36"/>
      <c r="E35" s="37"/>
      <c r="F35" s="53"/>
      <c r="G35" s="53"/>
      <c r="H35" s="53"/>
      <c r="I35" s="12"/>
      <c r="J35" s="36"/>
      <c r="K35" s="3"/>
      <c r="L35" s="3"/>
    </row>
    <row r="36" spans="1:12" s="18" customFormat="1" ht="68.400000000000006" customHeight="1" x14ac:dyDescent="0.35">
      <c r="A36" s="57" t="s">
        <v>4</v>
      </c>
      <c r="B36" s="57" t="s">
        <v>3</v>
      </c>
      <c r="C36" s="57" t="s">
        <v>0</v>
      </c>
      <c r="D36" s="57" t="s">
        <v>1</v>
      </c>
      <c r="E36" s="58" t="s">
        <v>5</v>
      </c>
      <c r="F36" s="59" t="s">
        <v>104</v>
      </c>
      <c r="G36" s="59" t="s">
        <v>105</v>
      </c>
      <c r="H36" s="59" t="s">
        <v>106</v>
      </c>
      <c r="I36" s="58" t="s">
        <v>8</v>
      </c>
      <c r="J36" s="57" t="s">
        <v>2</v>
      </c>
      <c r="K36" s="26"/>
      <c r="L36" s="26"/>
    </row>
    <row r="37" spans="1:12" s="18" customFormat="1" ht="104.4" customHeight="1" x14ac:dyDescent="0.35">
      <c r="A37" s="60" t="s">
        <v>10</v>
      </c>
      <c r="B37" s="77" t="s">
        <v>89</v>
      </c>
      <c r="C37" s="78" t="s">
        <v>90</v>
      </c>
      <c r="D37" s="79" t="s">
        <v>91</v>
      </c>
      <c r="E37" s="67">
        <v>924000</v>
      </c>
      <c r="F37" s="67">
        <v>785400</v>
      </c>
      <c r="G37" s="67">
        <v>92400</v>
      </c>
      <c r="H37" s="67">
        <v>877800</v>
      </c>
      <c r="I37" s="67">
        <v>23</v>
      </c>
      <c r="J37" s="79" t="s">
        <v>88</v>
      </c>
      <c r="K37" s="26"/>
      <c r="L37" s="26"/>
    </row>
    <row r="38" spans="1:12" s="18" customFormat="1" ht="87.6" customHeight="1" x14ac:dyDescent="0.35">
      <c r="A38" s="64" t="s">
        <v>11</v>
      </c>
      <c r="B38" s="31" t="str">
        <f>[1]razem!B37</f>
        <v>FEPM.02.09-IZ.00-0018/25</v>
      </c>
      <c r="C38" s="33" t="str">
        <f>[1]razem!C37</f>
        <v>Wzmocnienie potencjału służb ratowniczych poprzez doposażenie jednostki OSP Morzeszczyn w specjalistyczny sprzęt</v>
      </c>
      <c r="D38" s="27" t="str">
        <f>[1]razem!D37</f>
        <v>Gmina Morzeszczyn</v>
      </c>
      <c r="E38" s="72">
        <v>264227.63</v>
      </c>
      <c r="F38" s="66">
        <v>251016.23</v>
      </c>
      <c r="G38" s="65" t="s">
        <v>101</v>
      </c>
      <c r="H38" s="66">
        <v>251016.23</v>
      </c>
      <c r="I38" s="71" t="s">
        <v>101</v>
      </c>
      <c r="J38" s="69" t="s">
        <v>94</v>
      </c>
      <c r="K38" s="26"/>
      <c r="L38" s="26"/>
    </row>
    <row r="39" spans="1:12" s="18" customFormat="1" ht="72" x14ac:dyDescent="0.35">
      <c r="A39" s="60" t="s">
        <v>12</v>
      </c>
      <c r="B39" s="61" t="s">
        <v>95</v>
      </c>
      <c r="C39" s="62" t="s">
        <v>96</v>
      </c>
      <c r="D39" s="63" t="s">
        <v>97</v>
      </c>
      <c r="E39" s="68">
        <v>647628</v>
      </c>
      <c r="F39" s="73">
        <v>550483.80000000005</v>
      </c>
      <c r="G39" s="67" t="s">
        <v>101</v>
      </c>
      <c r="H39" s="73">
        <v>550483.80000000005</v>
      </c>
      <c r="I39" s="70" t="s">
        <v>101</v>
      </c>
      <c r="J39" s="63" t="s">
        <v>94</v>
      </c>
      <c r="K39" s="26"/>
      <c r="L39" s="26"/>
    </row>
    <row r="40" spans="1:12" s="18" customFormat="1" ht="90" x14ac:dyDescent="0.35">
      <c r="A40" s="64" t="s">
        <v>13</v>
      </c>
      <c r="B40" s="31" t="str">
        <f>[1]razem!B36</f>
        <v>FEPM.02.09-IZ.00-0027/25</v>
      </c>
      <c r="C40" s="33" t="str">
        <f>[1]razem!C36</f>
        <v>Wzmocnienie zdolności operacyjnej OSP Duninowo w zakresie prowadzenia działań ratowniczych i związanych z usuwaniem skutków katastrof naturalnych lub awarii chemiczno-ekologicznych poprzez zakup lekkiego samochodu rozpoznawczo-ratowniczego</v>
      </c>
      <c r="D40" s="27" t="str">
        <f>[1]razem!D36</f>
        <v>Ochotnicza Straż Pożarna w Duninowie</v>
      </c>
      <c r="E40" s="65">
        <v>350000</v>
      </c>
      <c r="F40" s="80">
        <v>297500</v>
      </c>
      <c r="G40" s="64" t="s">
        <v>101</v>
      </c>
      <c r="H40" s="65">
        <v>350000</v>
      </c>
      <c r="I40" s="64" t="s">
        <v>101</v>
      </c>
      <c r="J40" s="69" t="s">
        <v>93</v>
      </c>
      <c r="K40" s="26"/>
      <c r="L40" s="26"/>
    </row>
    <row r="41" spans="1:12" ht="36" customHeight="1" x14ac:dyDescent="0.4">
      <c r="A41" s="54"/>
      <c r="K41" s="3"/>
      <c r="L41" s="3"/>
    </row>
    <row r="42" spans="1:12" ht="18" x14ac:dyDescent="0.3">
      <c r="A42" s="8"/>
      <c r="B42" s="9"/>
      <c r="C42" s="10"/>
      <c r="D42" s="11"/>
      <c r="E42" s="12"/>
      <c r="F42" s="12"/>
      <c r="G42" s="12"/>
      <c r="H42" s="12"/>
      <c r="I42" s="12"/>
      <c r="J42" s="74"/>
      <c r="K42" s="3"/>
      <c r="L42" s="3"/>
    </row>
    <row r="43" spans="1:12" s="18" customFormat="1" ht="21" x14ac:dyDescent="0.4">
      <c r="A43" s="49"/>
      <c r="B43" s="50"/>
      <c r="C43" s="50"/>
      <c r="D43" s="50"/>
      <c r="E43" s="17"/>
      <c r="H43" s="75"/>
      <c r="I43" s="75"/>
      <c r="J43" s="75"/>
    </row>
    <row r="44" spans="1:12" s="18" customFormat="1" ht="21" x14ac:dyDescent="0.4">
      <c r="A44" s="49"/>
      <c r="B44" s="50"/>
      <c r="C44" s="50"/>
      <c r="D44" s="49"/>
      <c r="E44" s="19"/>
    </row>
    <row r="45" spans="1:12" s="20" customFormat="1" ht="33" customHeight="1" x14ac:dyDescent="0.4">
      <c r="A45" s="51"/>
      <c r="B45" s="38"/>
      <c r="C45" s="38"/>
      <c r="D45" s="51"/>
      <c r="E45" s="21"/>
    </row>
    <row r="46" spans="1:12" s="18" customFormat="1" ht="18.600000000000001" customHeight="1" x14ac:dyDescent="0.4">
      <c r="A46" s="39"/>
      <c r="B46" s="50"/>
      <c r="C46" s="50"/>
      <c r="D46" s="50"/>
      <c r="J46" s="11"/>
    </row>
    <row r="47" spans="1:12" s="18" customFormat="1" ht="21" x14ac:dyDescent="0.4">
      <c r="A47" s="49"/>
      <c r="B47" s="50"/>
      <c r="C47" s="50"/>
      <c r="D47" s="50"/>
      <c r="J47" s="16"/>
    </row>
    <row r="48" spans="1:12" s="18" customFormat="1" ht="25.2" customHeight="1" x14ac:dyDescent="0.4">
      <c r="A48" s="49"/>
      <c r="B48" s="50"/>
      <c r="C48" s="50"/>
      <c r="D48" s="50"/>
    </row>
    <row r="49" spans="1:4" s="18" customFormat="1" ht="31.8" customHeight="1" x14ac:dyDescent="0.4">
      <c r="A49" s="2"/>
      <c r="B49" s="50"/>
      <c r="C49" s="50"/>
      <c r="D49" s="50"/>
    </row>
  </sheetData>
  <pageMargins left="0.39370078740157483" right="0.39370078740157483" top="0.39370078740157483" bottom="0.39370078740157483" header="0.31496062992125984" footer="0.31496062992125984"/>
  <pageSetup paperSize="9" scale="39" fitToHeight="0" orientation="landscape" r:id="rId1"/>
  <drawing r:id="rId2"/>
  <tableParts count="2"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wszystkie</vt:lpstr>
    </vt:vector>
  </TitlesOfParts>
  <Company>Urzad Marszalkowski Wojewodztwa Pomorskiego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Lista projektów po ocenie formalnej</dc:title>
  <dc:creator>Mróz Agata</dc:creator>
  <cp:lastModifiedBy>Skalińska Patrycja</cp:lastModifiedBy>
  <cp:lastPrinted>2025-11-25T07:23:28Z</cp:lastPrinted>
  <dcterms:created xsi:type="dcterms:W3CDTF">2023-07-19T06:40:10Z</dcterms:created>
  <dcterms:modified xsi:type="dcterms:W3CDTF">2025-11-25T07:24:17Z</dcterms:modified>
</cp:coreProperties>
</file>